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INFORMES TRIMESTRALES\INFO. TRIMESTRALES_2023\3ER TRIM\EXCEL\"/>
    </mc:Choice>
  </mc:AlternateContent>
  <bookViews>
    <workbookView xWindow="0" yWindow="0" windowWidth="23040" windowHeight="952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63" i="62"/>
  <c r="C48" i="62" s="1"/>
  <c r="C122" i="62" s="1"/>
  <c r="C58" i="60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<sst xmlns="http://schemas.openxmlformats.org/spreadsheetml/2006/main" count="959" uniqueCount="667">
  <si>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</si>
  <si>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</si>
  <si>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</si>
  <si>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</si>
  <si>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</si>
  <si>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</si>
  <si>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</si>
  <si>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</si>
  <si>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</si>
  <si>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</si>
  <si>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</si>
  <si>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</si>
  <si>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</si>
  <si>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</si>
  <si>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</si>
  <si>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</si>
  <si>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</si>
  <si>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</si>
  <si>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</si>
  <si>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</si>
  <si>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</si>
  <si>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</si>
  <si>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</si>
  <si>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</si>
  <si>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</si>
  <si>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</si>
  <si>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</si>
  <si>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</si>
  <si>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</si>
  <si>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</si>
  <si>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</si>
  <si>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</si>
  <si>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</si>
  <si>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</si>
  <si>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</si>
  <si>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</si>
  <si>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</si>
  <si>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</si>
  <si>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</si>
  <si>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</si>
  <si>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</si>
  <si>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</si>
  <si>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</si>
  <si>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</si>
  <si>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</si>
  <si>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</si>
  <si>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</si>
  <si>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</si>
  <si>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</si>
  <si>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</si>
  <si>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</si>
  <si>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</si>
  <si>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</si>
  <si>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</si>
  <si>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</si>
  <si>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</si>
  <si>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</si>
  <si>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</si>
  <si>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</si>
  <si>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</si>
  <si>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</si>
  <si>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</si>
  <si>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</si>
  <si>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</si>
  <si>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</si>
  <si>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</si>
  <si>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</si>
  <si>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</si>
  <si>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</si>
  <si>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</si>
  <si>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</si>
  <si>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</si>
  <si>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</si>
  <si>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</si>
  <si>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</si>
  <si>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</si>
  <si>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</si>
  <si>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</si>
  <si>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</si>
  <si>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</si>
  <si>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</si>
  <si>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</si>
  <si>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</si>
  <si>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</si>
  <si>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</si>
  <si>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</si>
  <si>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</si>
  <si>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</si>
  <si>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</si>
  <si>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</si>
  <si>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</si>
  <si>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</si>
  <si>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</si>
  <si>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</si>
  <si>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</si>
  <si>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</si>
  <si>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</si>
  <si>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</si>
  <si>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</si>
  <si>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</si>
  <si>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</si>
  <si>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</si>
  <si>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</si>
  <si>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</si>
  <si>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</si>
  <si>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</si>
  <si>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</si>
  <si>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</si>
  <si>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</si>
  <si>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</si>
  <si>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</si>
  <si>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</si>
  <si>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</si>
  <si>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</si>
  <si>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</si>
  <si>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</si>
  <si>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</si>
  <si>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</si>
  <si>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</si>
  <si>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</si>
  <si>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</si>
  <si>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</si>
  <si>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</si>
  <si>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</si>
  <si>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</si>
  <si>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</si>
  <si>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</si>
  <si>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</si>
  <si>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</si>
  <si>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</si>
  <si>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</si>
  <si>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</si>
  <si>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</si>
  <si>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</si>
  <si>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</si>
  <si>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</si>
  <si>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</si>
  <si>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</si>
  <si>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</si>
  <si>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</si>
  <si>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</si>
  <si>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</si>
  <si>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</si>
  <si>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</si>
  <si>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</si>
  <si>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</si>
  <si>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</si>
  <si>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</si>
  <si>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</si>
  <si>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</si>
  <si>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</si>
  <si>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</si>
  <si>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</si>
  <si>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</si>
  <si>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</si>
  <si>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</si>
  <si>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</si>
  <si>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</si>
  <si>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</si>
  <si>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</si>
  <si>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</si>
  <si>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</si>
  <si>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</si>
  <si>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</si>
  <si>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</si>
  <si>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</si>
  <si>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</si>
  <si>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</si>
  <si>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</si>
  <si>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</si>
  <si>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</si>
  <si>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</si>
  <si>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</si>
  <si>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</si>
  <si>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</si>
  <si>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</si>
  <si>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</si>
  <si>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</si>
  <si>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</si>
  <si>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</si>
  <si>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</si>
  <si>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</si>
  <si>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</si>
  <si>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</si>
  <si>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</si>
  <si>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</si>
  <si>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</si>
  <si>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</si>
  <si>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</si>
  <si>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</si>
  <si>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</si>
  <si>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</si>
  <si>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</si>
  <si>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</si>
  <si>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</si>
  <si>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</si>
  <si>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</si>
  <si>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</si>
  <si>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</si>
  <si>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</si>
  <si>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</si>
  <si>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</si>
  <si>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</si>
  <si>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</si>
  <si>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</si>
  <si>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</si>
  <si>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</si>
  <si>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</si>
  <si>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</si>
  <si>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</si>
  <si>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</si>
  <si>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</si>
  <si>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</si>
  <si>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</si>
  <si>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</si>
  <si>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</si>
  <si>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</si>
  <si>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</si>
  <si>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</si>
  <si>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</si>
  <si>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</si>
  <si>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</si>
  <si>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</si>
  <si>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</si>
  <si>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</si>
  <si>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</si>
  <si>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</si>
  <si>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</si>
  <si>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</si>
  <si>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</si>
  <si>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</si>
  <si>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</si>
  <si>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</si>
  <si>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</si>
  <si>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</si>
  <si>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</si>
  <si>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</si>
  <si>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</si>
  <si>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</si>
  <si>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</si>
  <si>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</si>
  <si>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</si>
  <si>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</si>
  <si>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</si>
  <si>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</si>
  <si>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</si>
  <si>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</si>
  <si>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</si>
  <si>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</si>
  <si>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</si>
  <si>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</si>
  <si>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</si>
  <si>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</si>
  <si>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</si>
  <si>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</si>
  <si>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</si>
  <si>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</si>
  <si>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</si>
  <si>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</si>
  <si>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</si>
  <si>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</si>
  <si>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</si>
  <si>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</si>
  <si>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</si>
  <si>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</si>
  <si>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</si>
  <si>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</si>
  <si>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</si>
  <si>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</si>
  <si>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</si>
  <si>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</si>
  <si>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</si>
  <si>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</si>
  <si>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</si>
  <si>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</si>
  <si>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</si>
  <si>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</si>
  <si>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</si>
  <si>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</si>
  <si>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</si>
  <si>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</si>
  <si>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</si>
  <si>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</si>
  <si>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</si>
  <si>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</si>
  <si>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</si>
  <si>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</si>
  <si>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</si>
  <si>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</si>
  <si>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</si>
  <si>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</si>
  <si>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</si>
  <si>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</si>
  <si>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</si>
  <si>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</si>
  <si>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</si>
  <si>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</si>
  <si>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</si>
  <si>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</si>
  <si>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</si>
  <si>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</si>
  <si>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</si>
  <si>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</si>
  <si>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</si>
  <si>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</si>
  <si>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</si>
  <si>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</si>
  <si>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</si>
  <si>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</si>
  <si>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</si>
  <si>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</si>
  <si>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</si>
  <si>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</si>
  <si>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</si>
  <si>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</si>
  <si>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</si>
  <si>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</si>
  <si>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</si>
  <si>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</si>
  <si>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</si>
  <si>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</si>
  <si>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</si>
  <si>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</si>
  <si>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</si>
  <si>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</si>
  <si>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</si>
  <si>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</si>
  <si>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</si>
  <si>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</si>
  <si>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</si>
  <si>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</si>
  <si>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</si>
  <si>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</si>
  <si>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</si>
  <si>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</si>
  <si>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</si>
  <si>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</si>
  <si>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</si>
  <si>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</si>
  <si>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</si>
  <si>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</si>
  <si>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</si>
  <si>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</si>
  <si>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</si>
  <si>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</si>
  <si>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</si>
  <si>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</si>
  <si>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</si>
  <si>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</si>
  <si>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</si>
  <si>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</si>
  <si>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</si>
  <si>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</si>
  <si>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</si>
  <si>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</si>
  <si>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</si>
  <si>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</si>
  <si>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</si>
  <si>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</si>
  <si>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</si>
  <si>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</si>
  <si>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</si>
  <si>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</si>
  <si>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</si>
  <si>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</si>
  <si>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</si>
  <si>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</si>
  <si>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</si>
  <si>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</si>
  <si>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</si>
  <si>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</si>
  <si>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</si>
  <si>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</si>
  <si>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</si>
  <si>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</si>
  <si>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</si>
  <si>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</si>
  <si>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</si>
  <si>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</si>
  <si>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</si>
  <si>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</si>
  <si>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</si>
  <si>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</si>
  <si>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</si>
  <si>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</si>
  <si>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</si>
  <si>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</si>
  <si>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</si>
  <si>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</si>
  <si>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</si>
  <si>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</si>
  <si>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</si>
  <si>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</si>
  <si>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</si>
  <si>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</si>
  <si>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</si>
  <si>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</si>
  <si>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</si>
  <si>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</si>
  <si>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</si>
  <si>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</si>
  <si>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</si>
  <si>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</si>
  <si>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</si>
  <si>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</si>
  <si>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</si>
  <si>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</si>
  <si>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</si>
  <si>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</si>
  <si>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</si>
  <si>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</si>
  <si>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</si>
  <si>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</si>
  <si>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</si>
  <si>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</si>
  <si>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</si>
  <si>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</si>
  <si>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</si>
  <si>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</si>
  <si>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</si>
  <si>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</si>
  <si>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</si>
  <si>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</si>
  <si>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</si>
  <si>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</si>
  <si>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</si>
  <si>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</si>
  <si>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</si>
  <si>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</si>
  <si>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</si>
  <si>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</si>
  <si>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</si>
  <si>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</si>
  <si>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</si>
  <si>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</si>
  <si>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</si>
  <si>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</si>
  <si>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</si>
  <si>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</si>
  <si>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</si>
  <si>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</si>
  <si>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</si>
  <si>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</si>
  <si>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</si>
  <si>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</si>
  <si>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</si>
  <si>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</si>
  <si>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</si>
  <si>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</si>
  <si>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</si>
  <si>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</si>
  <si>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</si>
  <si>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</si>
  <si>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</si>
  <si>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</si>
  <si>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</si>
  <si>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</si>
  <si>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</si>
  <si>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</si>
  <si>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</si>
  <si>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</si>
  <si>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</si>
  <si>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</si>
  <si>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</si>
  <si>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</si>
  <si>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</si>
  <si>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</si>
  <si>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</si>
  <si>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</si>
  <si>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</si>
  <si>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</si>
  <si>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</si>
  <si>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</si>
  <si>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</si>
  <si>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</si>
  <si>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</si>
  <si>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</si>
  <si>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</si>
  <si>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</si>
  <si>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</si>
  <si>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</si>
  <si>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</si>
  <si>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</si>
  <si>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</si>
  <si>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</si>
  <si>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</si>
  <si>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</si>
  <si>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</si>
  <si>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</si>
  <si>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</si>
  <si>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</si>
  <si>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</si>
  <si>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</si>
  <si>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</si>
  <si>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</si>
  <si>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</si>
  <si>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</si>
  <si>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</si>
  <si>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</si>
  <si>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</si>
  <si>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</si>
  <si>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</si>
  <si>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</si>
  <si>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</si>
  <si>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</si>
  <si>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</si>
  <si>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</si>
  <si>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</si>
  <si>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</si>
  <si>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</si>
  <si>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</si>
  <si>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</si>
  <si>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</si>
  <si>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</si>
  <si>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</si>
  <si>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</si>
  <si>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</si>
  <si>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</si>
  <si>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</si>
  <si>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</si>
  <si>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</si>
  <si>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</si>
  <si>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</si>
  <si>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</si>
  <si>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</si>
  <si>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</si>
  <si>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</si>
  <si>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</si>
  <si>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</si>
  <si>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</si>
  <si>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</si>
  <si>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</si>
  <si>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</si>
  <si>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</si>
  <si>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</si>
  <si>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</si>
  <si>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</si>
  <si>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</si>
  <si>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</si>
  <si>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</si>
  <si>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</si>
  <si>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</si>
  <si>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</si>
  <si>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</si>
  <si>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</si>
  <si>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</si>
  <si>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</si>
  <si>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</si>
  <si>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</si>
  <si>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</si>
  <si>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</si>
  <si>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</si>
  <si>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</si>
  <si>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</si>
  <si>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</si>
  <si>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</si>
  <si>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</si>
  <si>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</si>
  <si>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</si>
  <si>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</si>
  <si>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</si>
  <si>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</si>
  <si>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</si>
  <si>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</si>
  <si>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</si>
  <si>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</si>
  <si>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</si>
  <si>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</si>
  <si>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</si>
  <si>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</si>
  <si>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</si>
  <si>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</si>
  <si>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</si>
  <si>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</si>
  <si>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</si>
  <si>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</si>
  <si>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</si>
  <si>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</si>
  <si>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</si>
  <si>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</si>
  <si>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</si>
  <si>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</si>
  <si>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</si>
  <si>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</si>
  <si>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</si>
  <si>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</si>
  <si>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</si>
  <si>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</si>
  <si>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</si>
  <si>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</si>
  <si>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</si>
  <si>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</si>
  <si>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</si>
  <si>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</si>
  <si>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</si>
  <si>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</si>
  <si>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</si>
  <si>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</si>
  <si>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</si>
  <si>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</si>
  <si>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</si>
  <si>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</si>
  <si>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</si>
  <si>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</si>
  <si>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</si>
  <si>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</si>
  <si>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</si>
  <si>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</si>
  <si>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</si>
  <si>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</si>
  <si>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</si>
  <si>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</si>
  <si>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</si>
  <si>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</si>
  <si>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</si>
  <si>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</si>
  <si>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</si>
  <si>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</si>
  <si>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</si>
  <si>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</si>
  <si>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</si>
  <si>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</si>
  <si>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</si>
  <si>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</si>
  <si>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</si>
  <si>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</si>
  <si>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</si>
  <si>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</si>
  <si>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</si>
  <si>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</si>
  <si>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</si>
  <si>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</si>
  <si>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</si>
  <si>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</si>
  <si>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</si>
  <si>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</si>
  <si>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</si>
  <si>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</si>
  <si>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</si>
  <si>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</si>
  <si>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</si>
  <si>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</si>
  <si>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</si>
  <si>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</si>
  <si>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</si>
  <si>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</si>
  <si>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</si>
  <si>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</si>
  <si>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</si>
  <si>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</si>
  <si>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</si>
  <si>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</si>
  <si>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</si>
  <si>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</si>
  <si>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</si>
  <si>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</si>
  <si>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</si>
  <si>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</si>
  <si>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</si>
  <si>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</si>
  <si>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</si>
  <si>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</si>
  <si>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Instituto Municipal de Salamanca para las Mujeres</t>
  </si>
  <si>
    <t>Correspondiente del 1 de Enero al 30 de Septiembre de 2023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</si>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</sst>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9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3" fillId="0" borderId="15" xfId="3" applyFont="1" applyBorder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 wrapText="1"/>
      <protection locked="0"/>
    </xf>
    <xf numFmtId="0" fontId="3" fillId="0" borderId="15" xfId="3" applyFont="1" applyBorder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 wrapText="1"/>
      <protection locked="0"/>
    </xf>
    <xf numFmtId="0" fontId="3" fillId="0" borderId="15" xfId="3" applyFont="1" applyBorder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 wrapText="1"/>
      <protection locked="0"/>
    </xf>
    <xf numFmtId="0" fontId="3" fillId="0" borderId="15" xfId="3" applyFont="1" applyBorder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 wrapText="1"/>
      <protection locked="0"/>
    </xf>
    <xf numFmtId="0" fontId="3" fillId="0" borderId="15" xfId="3" applyFont="1" applyBorder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 wrapText="1"/>
      <protection locked="0"/>
    </xf>
    <xf numFmtId="0" fontId="3" fillId="0" borderId="15" xfId="3" applyFont="1" applyBorder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 wrapText="1"/>
      <protection locked="0"/>
    </xf>
    <xf numFmtId="0" fontId="3" fillId="0" borderId="15" xfId="3" applyFont="1" applyBorder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 wrapText="1"/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3"/>
  <sheetViews>
    <sheetView zoomScaleNormal="100" zoomScaleSheetLayoutView="100" workbookViewId="0">
      <pane ySplit="5" topLeftCell="A11" activePane="bottomLeft" state="frozen"/>
      <selection activeCell="A14" sqref="A14:B14"/>
      <selection pane="bottomLeft" activeCell="B50" sqref="B50:B53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81" t="s">
        <v>662</v>
      </c>
      <c r="B1" s="181"/>
      <c r="C1" s="17"/>
      <c r="D1" s="14" t="s">
        <v>602</v>
      </c>
      <c r="E1" s="15">
        <v>2023</v>
      </c>
    </row>
    <row r="2" spans="1:5" ht="18.95" customHeight="1" x14ac:dyDescent="0.2">
      <c r="A2" s="182" t="s">
        <v>601</v>
      </c>
      <c r="B2" s="182"/>
      <c r="C2" s="36"/>
      <c r="D2" s="14" t="s">
        <v>603</v>
      </c>
      <c r="E2" s="17" t="s">
        <v>608</v>
      </c>
    </row>
    <row r="3" spans="1:5" ht="18.95" customHeight="1" x14ac:dyDescent="0.2">
      <c r="A3" s="183" t="s">
        <v>663</v>
      </c>
      <c r="B3" s="183"/>
      <c r="C3" s="17"/>
      <c r="D3" s="14" t="s">
        <v>604</v>
      </c>
      <c r="E3" s="15">
        <v>3</v>
      </c>
    </row>
    <row r="4" spans="1:5" s="93" customFormat="1" ht="18.95" customHeight="1" x14ac:dyDescent="0.2">
      <c r="A4" s="183" t="s">
        <v>623</v>
      </c>
      <c r="B4" s="183"/>
      <c r="C4" s="183"/>
      <c r="D4" s="183"/>
      <c r="E4" s="183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2" thickBot="1" x14ac:dyDescent="0.25">
      <c r="A41" s="11"/>
      <c r="B41" s="12"/>
    </row>
    <row r="44" spans="1:2" x14ac:dyDescent="0.2">
      <c r="B44" s="93" t="s">
        <v>625</v>
      </c>
    </row>
    <row r="50" spans="2:2" x14ac:dyDescent="0.2">
      <c r="B50" s="166"/>
    </row>
    <row r="51" spans="2:2" x14ac:dyDescent="0.2">
      <c r="B51" s="167" t="s">
        <v>664</v>
      </c>
    </row>
    <row r="52" spans="2:2" x14ac:dyDescent="0.2">
      <c r="B52" s="167" t="s">
        <v>665</v>
      </c>
    </row>
    <row r="53" spans="2:2" x14ac:dyDescent="0.2">
      <c r="B53" s="167" t="s">
        <v>666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showGridLines="0" workbookViewId="0">
      <selection activeCell="B27" sqref="B27:B30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87" t="s">
        <v>662</v>
      </c>
      <c r="B1" s="188"/>
      <c r="C1" s="189"/>
    </row>
    <row r="2" spans="1:3" s="37" customFormat="1" ht="18" customHeight="1" x14ac:dyDescent="0.25">
      <c r="A2" s="190" t="s">
        <v>613</v>
      </c>
      <c r="B2" s="191"/>
      <c r="C2" s="192"/>
    </row>
    <row r="3" spans="1:3" s="37" customFormat="1" ht="18" customHeight="1" x14ac:dyDescent="0.25">
      <c r="A3" s="190" t="s">
        <v>663</v>
      </c>
      <c r="B3" s="193"/>
      <c r="C3" s="192"/>
    </row>
    <row r="4" spans="1:3" s="40" customFormat="1" ht="18" customHeight="1" x14ac:dyDescent="0.2">
      <c r="A4" s="194" t="s">
        <v>614</v>
      </c>
      <c r="B4" s="195"/>
      <c r="C4" s="196"/>
    </row>
    <row r="5" spans="1:3" s="38" customFormat="1" x14ac:dyDescent="0.2">
      <c r="A5" s="58" t="s">
        <v>521</v>
      </c>
      <c r="B5" s="58"/>
      <c r="C5" s="145">
        <v>2716875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2716875</v>
      </c>
    </row>
    <row r="22" spans="1:3" x14ac:dyDescent="0.2">
      <c r="B22" s="39" t="s">
        <v>625</v>
      </c>
    </row>
    <row r="27" spans="1:3" x14ac:dyDescent="0.2">
      <c r="B27" s="175"/>
    </row>
    <row r="28" spans="1:3" x14ac:dyDescent="0.2">
      <c r="B28" s="176" t="s">
        <v>664</v>
      </c>
    </row>
    <row r="29" spans="1:3" x14ac:dyDescent="0.2">
      <c r="B29" s="176" t="s">
        <v>665</v>
      </c>
    </row>
    <row r="30" spans="1:3" x14ac:dyDescent="0.2">
      <c r="B30" s="176" t="s">
        <v>666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fitToHeight="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6"/>
  <sheetViews>
    <sheetView showGridLines="0" workbookViewId="0">
      <selection activeCell="B43" sqref="B43:B46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97" t="s">
        <v>662</v>
      </c>
      <c r="B1" s="198"/>
      <c r="C1" s="199"/>
    </row>
    <row r="2" spans="1:3" s="41" customFormat="1" ht="18.95" customHeight="1" x14ac:dyDescent="0.25">
      <c r="A2" s="200" t="s">
        <v>615</v>
      </c>
      <c r="B2" s="201"/>
      <c r="C2" s="202"/>
    </row>
    <row r="3" spans="1:3" s="41" customFormat="1" ht="18.95" customHeight="1" x14ac:dyDescent="0.25">
      <c r="A3" s="200" t="s">
        <v>663</v>
      </c>
      <c r="B3" s="203"/>
      <c r="C3" s="202"/>
    </row>
    <row r="4" spans="1:3" s="42" customFormat="1" x14ac:dyDescent="0.2">
      <c r="A4" s="194" t="s">
        <v>614</v>
      </c>
      <c r="B4" s="195"/>
      <c r="C4" s="196"/>
    </row>
    <row r="5" spans="1:3" x14ac:dyDescent="0.2">
      <c r="A5" s="84" t="s">
        <v>534</v>
      </c>
      <c r="B5" s="58"/>
      <c r="C5" s="149">
        <v>1430519.38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5947.5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5947.5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0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1424571.88</v>
      </c>
    </row>
    <row r="39" spans="1:3" x14ac:dyDescent="0.2">
      <c r="B39" s="39" t="s">
        <v>625</v>
      </c>
    </row>
    <row r="43" spans="1:3" x14ac:dyDescent="0.2">
      <c r="B43" s="177"/>
    </row>
    <row r="44" spans="1:3" x14ac:dyDescent="0.2">
      <c r="B44" s="178" t="s">
        <v>664</v>
      </c>
    </row>
    <row r="45" spans="1:3" x14ac:dyDescent="0.2">
      <c r="B45" s="178" t="s">
        <v>665</v>
      </c>
    </row>
    <row r="46" spans="1:3" x14ac:dyDescent="0.2">
      <c r="B46" s="178" t="s">
        <v>666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workbookViewId="0">
      <selection activeCell="B54" sqref="B54:B57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86" t="s">
        <v>662</v>
      </c>
      <c r="B1" s="204"/>
      <c r="C1" s="204"/>
      <c r="D1" s="204"/>
      <c r="E1" s="204"/>
      <c r="F1" s="204"/>
      <c r="G1" s="27" t="s">
        <v>605</v>
      </c>
      <c r="H1" s="28">
        <v>2023</v>
      </c>
    </row>
    <row r="2" spans="1:10" ht="18.95" customHeight="1" x14ac:dyDescent="0.2">
      <c r="A2" s="186" t="s">
        <v>616</v>
      </c>
      <c r="B2" s="204"/>
      <c r="C2" s="204"/>
      <c r="D2" s="204"/>
      <c r="E2" s="204"/>
      <c r="F2" s="204"/>
      <c r="G2" s="27" t="s">
        <v>606</v>
      </c>
      <c r="H2" s="28" t="s">
        <v>608</v>
      </c>
    </row>
    <row r="3" spans="1:10" ht="18.95" customHeight="1" x14ac:dyDescent="0.2">
      <c r="A3" s="205" t="s">
        <v>663</v>
      </c>
      <c r="B3" s="206"/>
      <c r="C3" s="206"/>
      <c r="D3" s="206"/>
      <c r="E3" s="206"/>
      <c r="F3" s="206"/>
      <c r="G3" s="27" t="s">
        <v>607</v>
      </c>
      <c r="H3" s="28">
        <v>3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4657500</v>
      </c>
      <c r="E36" s="34">
        <v>0</v>
      </c>
      <c r="F36" s="34">
        <f t="shared" si="0"/>
        <v>4657500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2716875</v>
      </c>
      <c r="E37" s="34">
        <v>-4657500</v>
      </c>
      <c r="F37" s="34">
        <f t="shared" si="0"/>
        <v>-1940625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-776250</v>
      </c>
      <c r="E40" s="34">
        <v>-1940625</v>
      </c>
      <c r="F40" s="34">
        <f t="shared" si="0"/>
        <v>-2716875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-4657500</v>
      </c>
      <c r="F41" s="34">
        <f t="shared" si="0"/>
        <v>-4657500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7887891.6299999999</v>
      </c>
      <c r="E42" s="34">
        <v>-6673518.5300000003</v>
      </c>
      <c r="F42" s="34">
        <f t="shared" si="0"/>
        <v>1214373.0999999996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603000</v>
      </c>
      <c r="E43" s="34">
        <v>-603000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6052034.04</v>
      </c>
      <c r="E44" s="34">
        <v>-4039426.52</v>
      </c>
      <c r="F44" s="34">
        <f t="shared" si="0"/>
        <v>2012607.52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2153204.84</v>
      </c>
      <c r="E45" s="34">
        <v>-2153204.84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795009.41</v>
      </c>
      <c r="E46" s="34">
        <v>-795009.41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793994.33</v>
      </c>
      <c r="E47" s="34">
        <v>636525.05000000005</v>
      </c>
      <c r="F47" s="34">
        <f t="shared" si="0"/>
        <v>1430519.38</v>
      </c>
    </row>
    <row r="49" spans="2:2" x14ac:dyDescent="0.2">
      <c r="B49" s="29" t="s">
        <v>625</v>
      </c>
    </row>
    <row r="54" spans="2:2" x14ac:dyDescent="0.2">
      <c r="B54" s="179"/>
    </row>
    <row r="55" spans="2:2" x14ac:dyDescent="0.2">
      <c r="B55" s="180" t="s">
        <v>664</v>
      </c>
    </row>
    <row r="56" spans="2:2" x14ac:dyDescent="0.2">
      <c r="B56" s="180" t="s">
        <v>665</v>
      </c>
    </row>
    <row r="57" spans="2:2" x14ac:dyDescent="0.2">
      <c r="B57" s="180" t="s">
        <v>666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7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207" t="s">
        <v>34</v>
      </c>
      <c r="B5" s="207"/>
      <c r="C5" s="207"/>
      <c r="D5" s="207"/>
      <c r="E5" s="207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208" t="s">
        <v>36</v>
      </c>
      <c r="C10" s="208"/>
      <c r="D10" s="208"/>
      <c r="E10" s="208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208" t="s">
        <v>38</v>
      </c>
      <c r="C12" s="208"/>
      <c r="D12" s="208"/>
      <c r="E12" s="208"/>
    </row>
    <row r="13" spans="1:8" s="119" customFormat="1" ht="26.1" customHeight="1" x14ac:dyDescent="0.2">
      <c r="A13" s="123" t="s">
        <v>595</v>
      </c>
      <c r="B13" s="208" t="s">
        <v>39</v>
      </c>
      <c r="C13" s="208"/>
      <c r="D13" s="208"/>
      <c r="E13" s="208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6"/>
  <sheetViews>
    <sheetView topLeftCell="A112" zoomScale="106" zoomScaleNormal="106" workbookViewId="0">
      <selection activeCell="B155" sqref="B15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84" t="s">
        <v>662</v>
      </c>
      <c r="B1" s="185"/>
      <c r="C1" s="185"/>
      <c r="D1" s="185"/>
      <c r="E1" s="185"/>
      <c r="F1" s="185"/>
      <c r="G1" s="14" t="s">
        <v>605</v>
      </c>
      <c r="H1" s="25">
        <v>2023</v>
      </c>
    </row>
    <row r="2" spans="1:8" s="16" customFormat="1" ht="18.95" customHeight="1" x14ac:dyDescent="0.25">
      <c r="A2" s="184" t="s">
        <v>609</v>
      </c>
      <c r="B2" s="185"/>
      <c r="C2" s="185"/>
      <c r="D2" s="185"/>
      <c r="E2" s="185"/>
      <c r="F2" s="185"/>
      <c r="G2" s="14" t="s">
        <v>606</v>
      </c>
      <c r="H2" s="25" t="s">
        <v>608</v>
      </c>
    </row>
    <row r="3" spans="1:8" s="16" customFormat="1" ht="18.95" customHeight="1" x14ac:dyDescent="0.25">
      <c r="A3" s="184" t="s">
        <v>663</v>
      </c>
      <c r="B3" s="185"/>
      <c r="C3" s="185"/>
      <c r="D3" s="185"/>
      <c r="E3" s="185"/>
      <c r="F3" s="185"/>
      <c r="G3" s="14" t="s">
        <v>607</v>
      </c>
      <c r="H3" s="25">
        <v>3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661845.82000000007</v>
      </c>
      <c r="D62" s="24">
        <f t="shared" ref="D62:E62" si="0">SUM(D63:D70)</f>
        <v>0</v>
      </c>
      <c r="E62" s="24">
        <f t="shared" si="0"/>
        <v>293925.13</v>
      </c>
    </row>
    <row r="63" spans="1:9" x14ac:dyDescent="0.2">
      <c r="A63" s="22">
        <v>1241</v>
      </c>
      <c r="B63" s="20" t="s">
        <v>237</v>
      </c>
      <c r="C63" s="24">
        <v>277602.02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20367.79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356900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485</v>
      </c>
      <c r="D67" s="24">
        <v>0</v>
      </c>
      <c r="E67" s="24">
        <v>293925.13</v>
      </c>
    </row>
    <row r="68" spans="1:9" x14ac:dyDescent="0.2">
      <c r="A68" s="22">
        <v>1246</v>
      </c>
      <c r="B68" s="20" t="s">
        <v>242</v>
      </c>
      <c r="C68" s="24">
        <v>6491.01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25212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25212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16860.510000000002</v>
      </c>
      <c r="D110" s="24">
        <f>SUM(D111:D119)</f>
        <v>16860.510000000002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10874</v>
      </c>
      <c r="D112" s="24">
        <f t="shared" ref="D112:D119" si="1">C112</f>
        <v>10874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5986.51</v>
      </c>
      <c r="D117" s="24">
        <f t="shared" si="1"/>
        <v>5986.51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  <row r="154" spans="1:3" x14ac:dyDescent="0.2">
      <c r="B154" s="168" t="s">
        <v>664</v>
      </c>
    </row>
    <row r="155" spans="1:3" x14ac:dyDescent="0.2">
      <c r="B155" s="168" t="s">
        <v>665</v>
      </c>
    </row>
    <row r="156" spans="1:3" x14ac:dyDescent="0.2">
      <c r="B156" s="168" t="s">
        <v>666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6"/>
  <sheetViews>
    <sheetView zoomScaleNormal="100" workbookViewId="0">
      <selection activeCell="B223" sqref="B223:B226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82" t="s">
        <v>662</v>
      </c>
      <c r="B1" s="182"/>
      <c r="C1" s="182"/>
      <c r="D1" s="14" t="s">
        <v>605</v>
      </c>
      <c r="E1" s="25">
        <v>2023</v>
      </c>
    </row>
    <row r="2" spans="1:5" s="16" customFormat="1" ht="18.95" customHeight="1" x14ac:dyDescent="0.25">
      <c r="A2" s="182" t="s">
        <v>610</v>
      </c>
      <c r="B2" s="182"/>
      <c r="C2" s="182"/>
      <c r="D2" s="14" t="s">
        <v>606</v>
      </c>
      <c r="E2" s="25" t="s">
        <v>608</v>
      </c>
    </row>
    <row r="3" spans="1:5" s="16" customFormat="1" ht="18.95" customHeight="1" x14ac:dyDescent="0.25">
      <c r="A3" s="182" t="s">
        <v>663</v>
      </c>
      <c r="B3" s="182"/>
      <c r="C3" s="182"/>
      <c r="D3" s="14" t="s">
        <v>607</v>
      </c>
      <c r="E3" s="25">
        <v>3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0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2716875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2716875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2716875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1424571.88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1424571.88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1265972.8999999999</v>
      </c>
      <c r="D100" s="57">
        <f t="shared" ref="D100:D163" si="0">C100/$C$98</f>
        <v>0.88866902244343049</v>
      </c>
      <c r="E100" s="56"/>
    </row>
    <row r="101" spans="1:5" x14ac:dyDescent="0.2">
      <c r="A101" s="54">
        <v>5111</v>
      </c>
      <c r="B101" s="51" t="s">
        <v>361</v>
      </c>
      <c r="C101" s="55">
        <v>1082464.21</v>
      </c>
      <c r="D101" s="57">
        <f t="shared" si="0"/>
        <v>0.75985229330793758</v>
      </c>
      <c r="E101" s="56"/>
    </row>
    <row r="102" spans="1:5" x14ac:dyDescent="0.2">
      <c r="A102" s="54">
        <v>5112</v>
      </c>
      <c r="B102" s="51" t="s">
        <v>362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363</v>
      </c>
      <c r="C103" s="55">
        <v>79508.69</v>
      </c>
      <c r="D103" s="57">
        <f t="shared" si="0"/>
        <v>5.5812339915062771E-2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365</v>
      </c>
      <c r="C105" s="55">
        <v>104000</v>
      </c>
      <c r="D105" s="57">
        <f t="shared" si="0"/>
        <v>7.3004389220430219E-2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45600.639999999999</v>
      </c>
      <c r="D107" s="57">
        <f t="shared" si="0"/>
        <v>3.2010066069814602E-2</v>
      </c>
      <c r="E107" s="56"/>
    </row>
    <row r="108" spans="1:5" x14ac:dyDescent="0.2">
      <c r="A108" s="54">
        <v>5121</v>
      </c>
      <c r="B108" s="51" t="s">
        <v>368</v>
      </c>
      <c r="C108" s="55">
        <v>17980.259999999998</v>
      </c>
      <c r="D108" s="57">
        <f t="shared" si="0"/>
        <v>1.2621518262735889E-2</v>
      </c>
      <c r="E108" s="56"/>
    </row>
    <row r="109" spans="1:5" x14ac:dyDescent="0.2">
      <c r="A109" s="54">
        <v>5122</v>
      </c>
      <c r="B109" s="51" t="s">
        <v>369</v>
      </c>
      <c r="C109" s="55">
        <v>4908.5</v>
      </c>
      <c r="D109" s="57">
        <f t="shared" si="0"/>
        <v>3.4455965816200165E-3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1564.01</v>
      </c>
      <c r="D111" s="57">
        <f t="shared" si="0"/>
        <v>1.0978807190831256E-3</v>
      </c>
      <c r="E111" s="56"/>
    </row>
    <row r="112" spans="1:5" x14ac:dyDescent="0.2">
      <c r="A112" s="54">
        <v>5125</v>
      </c>
      <c r="B112" s="51" t="s">
        <v>372</v>
      </c>
      <c r="C112" s="55">
        <v>1264.51</v>
      </c>
      <c r="D112" s="57">
        <f t="shared" si="0"/>
        <v>8.8764211743390593E-4</v>
      </c>
      <c r="E112" s="56"/>
    </row>
    <row r="113" spans="1:5" x14ac:dyDescent="0.2">
      <c r="A113" s="54">
        <v>5126</v>
      </c>
      <c r="B113" s="51" t="s">
        <v>373</v>
      </c>
      <c r="C113" s="55">
        <v>14000</v>
      </c>
      <c r="D113" s="57">
        <f t="shared" si="0"/>
        <v>9.8275139335194522E-3</v>
      </c>
      <c r="E113" s="56"/>
    </row>
    <row r="114" spans="1:5" x14ac:dyDescent="0.2">
      <c r="A114" s="54">
        <v>5127</v>
      </c>
      <c r="B114" s="51" t="s">
        <v>374</v>
      </c>
      <c r="C114" s="55">
        <v>0</v>
      </c>
      <c r="D114" s="57">
        <f t="shared" si="0"/>
        <v>0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5883.36</v>
      </c>
      <c r="D116" s="57">
        <f t="shared" si="0"/>
        <v>4.129914455422214E-3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112998.34</v>
      </c>
      <c r="D117" s="57">
        <f t="shared" si="0"/>
        <v>7.9320911486754894E-2</v>
      </c>
      <c r="E117" s="56"/>
    </row>
    <row r="118" spans="1:5" x14ac:dyDescent="0.2">
      <c r="A118" s="54">
        <v>5131</v>
      </c>
      <c r="B118" s="51" t="s">
        <v>378</v>
      </c>
      <c r="C118" s="55">
        <v>25398.25</v>
      </c>
      <c r="D118" s="57">
        <f t="shared" si="0"/>
        <v>1.7828689697286459E-2</v>
      </c>
      <c r="E118" s="56"/>
    </row>
    <row r="119" spans="1:5" x14ac:dyDescent="0.2">
      <c r="A119" s="54">
        <v>5132</v>
      </c>
      <c r="B119" s="51" t="s">
        <v>379</v>
      </c>
      <c r="C119" s="55">
        <v>5011.2</v>
      </c>
      <c r="D119" s="57">
        <f t="shared" si="0"/>
        <v>3.5176884159751911E-3</v>
      </c>
      <c r="E119" s="56"/>
    </row>
    <row r="120" spans="1:5" x14ac:dyDescent="0.2">
      <c r="A120" s="54">
        <v>5133</v>
      </c>
      <c r="B120" s="51" t="s">
        <v>380</v>
      </c>
      <c r="C120" s="55">
        <v>5361.98</v>
      </c>
      <c r="D120" s="57">
        <f t="shared" si="0"/>
        <v>3.7639237972323307E-3</v>
      </c>
      <c r="E120" s="56"/>
    </row>
    <row r="121" spans="1:5" x14ac:dyDescent="0.2">
      <c r="A121" s="54">
        <v>5134</v>
      </c>
      <c r="B121" s="51" t="s">
        <v>381</v>
      </c>
      <c r="C121" s="55">
        <v>17189</v>
      </c>
      <c r="D121" s="57">
        <f t="shared" si="0"/>
        <v>1.206608121451899E-2</v>
      </c>
      <c r="E121" s="56"/>
    </row>
    <row r="122" spans="1:5" x14ac:dyDescent="0.2">
      <c r="A122" s="54">
        <v>5135</v>
      </c>
      <c r="B122" s="51" t="s">
        <v>382</v>
      </c>
      <c r="C122" s="55">
        <v>7581.2</v>
      </c>
      <c r="D122" s="57">
        <f t="shared" si="0"/>
        <v>5.3217391880569761E-3</v>
      </c>
      <c r="E122" s="56"/>
    </row>
    <row r="123" spans="1:5" x14ac:dyDescent="0.2">
      <c r="A123" s="54">
        <v>5136</v>
      </c>
      <c r="B123" s="51" t="s">
        <v>383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384</v>
      </c>
      <c r="C124" s="55">
        <v>0</v>
      </c>
      <c r="D124" s="57">
        <f t="shared" si="0"/>
        <v>0</v>
      </c>
      <c r="E124" s="56"/>
    </row>
    <row r="125" spans="1:5" x14ac:dyDescent="0.2">
      <c r="A125" s="54">
        <v>5138</v>
      </c>
      <c r="B125" s="51" t="s">
        <v>385</v>
      </c>
      <c r="C125" s="55">
        <v>19170.71</v>
      </c>
      <c r="D125" s="57">
        <f t="shared" si="0"/>
        <v>1.3457172831461478E-2</v>
      </c>
      <c r="E125" s="56"/>
    </row>
    <row r="126" spans="1:5" x14ac:dyDescent="0.2">
      <c r="A126" s="54">
        <v>5139</v>
      </c>
      <c r="B126" s="51" t="s">
        <v>386</v>
      </c>
      <c r="C126" s="55">
        <v>33286</v>
      </c>
      <c r="D126" s="57">
        <f t="shared" si="0"/>
        <v>2.3365616342223464E-2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  <row r="223" spans="1:5" x14ac:dyDescent="0.2">
      <c r="B223" s="169"/>
    </row>
    <row r="224" spans="1:5" x14ac:dyDescent="0.2">
      <c r="B224" s="170" t="s">
        <v>664</v>
      </c>
    </row>
    <row r="225" spans="2:2" x14ac:dyDescent="0.2">
      <c r="B225" s="170" t="s">
        <v>665</v>
      </c>
    </row>
    <row r="226" spans="2:2" x14ac:dyDescent="0.2">
      <c r="B226" s="170" t="s">
        <v>666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workbookViewId="0">
      <selection activeCell="B34" sqref="B34:B37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86" t="s">
        <v>662</v>
      </c>
      <c r="B1" s="186"/>
      <c r="C1" s="186"/>
      <c r="D1" s="27" t="s">
        <v>605</v>
      </c>
      <c r="E1" s="28">
        <v>2023</v>
      </c>
    </row>
    <row r="2" spans="1:5" ht="18.95" customHeight="1" x14ac:dyDescent="0.2">
      <c r="A2" s="186" t="s">
        <v>611</v>
      </c>
      <c r="B2" s="186"/>
      <c r="C2" s="186"/>
      <c r="D2" s="27" t="s">
        <v>606</v>
      </c>
      <c r="E2" s="28" t="s">
        <v>608</v>
      </c>
    </row>
    <row r="3" spans="1:5" ht="18.95" customHeight="1" x14ac:dyDescent="0.2">
      <c r="A3" s="186" t="s">
        <v>663</v>
      </c>
      <c r="B3" s="186"/>
      <c r="C3" s="186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0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1292303.1200000001</v>
      </c>
    </row>
    <row r="15" spans="1:5" x14ac:dyDescent="0.2">
      <c r="A15" s="33">
        <v>3220</v>
      </c>
      <c r="B15" s="29" t="s">
        <v>469</v>
      </c>
      <c r="C15" s="34">
        <v>897086.23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  <row r="34" spans="2:2" x14ac:dyDescent="0.2">
      <c r="B34" s="171"/>
    </row>
    <row r="35" spans="2:2" x14ac:dyDescent="0.2">
      <c r="B35" s="172" t="s">
        <v>664</v>
      </c>
    </row>
    <row r="36" spans="2:2" x14ac:dyDescent="0.2">
      <c r="B36" s="172" t="s">
        <v>665</v>
      </c>
    </row>
    <row r="37" spans="2:2" x14ac:dyDescent="0.2">
      <c r="B37" s="172" t="s">
        <v>666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31"/>
  <sheetViews>
    <sheetView topLeftCell="A97" workbookViewId="0">
      <selection activeCell="B128" sqref="B128:B13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86" t="s">
        <v>662</v>
      </c>
      <c r="B1" s="186"/>
      <c r="C1" s="186"/>
      <c r="D1" s="27" t="s">
        <v>605</v>
      </c>
      <c r="E1" s="28">
        <v>2023</v>
      </c>
    </row>
    <row r="2" spans="1:5" s="35" customFormat="1" ht="18.95" customHeight="1" x14ac:dyDescent="0.25">
      <c r="A2" s="186" t="s">
        <v>612</v>
      </c>
      <c r="B2" s="186"/>
      <c r="C2" s="186"/>
      <c r="D2" s="27" t="s">
        <v>606</v>
      </c>
      <c r="E2" s="28" t="s">
        <v>608</v>
      </c>
    </row>
    <row r="3" spans="1:5" s="35" customFormat="1" ht="18.95" customHeight="1" x14ac:dyDescent="0.25">
      <c r="A3" s="186" t="s">
        <v>663</v>
      </c>
      <c r="B3" s="186"/>
      <c r="C3" s="186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1838329.39</v>
      </c>
      <c r="D9" s="34">
        <v>0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1576012.57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1838329.39</v>
      </c>
      <c r="D15" s="135">
        <f>SUM(D8:D14)</f>
        <v>1576012.57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5947.5</v>
      </c>
      <c r="D28" s="135">
        <f>SUM(D29:D36)</f>
        <v>5947.5</v>
      </c>
      <c r="E28" s="130"/>
    </row>
    <row r="29" spans="1:5" x14ac:dyDescent="0.2">
      <c r="A29" s="33">
        <v>1241</v>
      </c>
      <c r="B29" s="29" t="s">
        <v>237</v>
      </c>
      <c r="C29" s="34">
        <v>5947.5</v>
      </c>
      <c r="D29" s="132">
        <v>5947.5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5947.5</v>
      </c>
      <c r="D43" s="135">
        <f>D20+D28+D37</f>
        <v>5947.5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1292303.1200000001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0</v>
      </c>
      <c r="D48" s="135">
        <f>D51+D63+D91+D94+D49</f>
        <v>104589.19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104589.19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104589.19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102067.99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2521.1999999999998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0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1292303.1200000001</v>
      </c>
      <c r="D122" s="135">
        <f>D47+D48+D100-D106-D109</f>
        <v>104589.19</v>
      </c>
    </row>
    <row r="128" spans="1:4" x14ac:dyDescent="0.2">
      <c r="B128" s="173"/>
    </row>
    <row r="129" spans="2:2" x14ac:dyDescent="0.2">
      <c r="B129" s="174" t="s">
        <v>664</v>
      </c>
    </row>
    <row r="130" spans="2:2" x14ac:dyDescent="0.2">
      <c r="B130" s="174" t="s">
        <v>665</v>
      </c>
    </row>
    <row r="131" spans="2:2" x14ac:dyDescent="0.2">
      <c r="B131" s="174" t="s">
        <v>666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scale="72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2023-10-13T21:36:37Z</cp:lastPrinted>
  <dcterms:created xsi:type="dcterms:W3CDTF">2012-12-11T20:36:24Z</dcterms:created>
  <dcterms:modified xsi:type="dcterms:W3CDTF">2023-10-13T21:36:50Z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